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2"/>
  </bookViews>
  <sheets>
    <sheet name="Instruction" sheetId="1" r:id="rId1"/>
    <sheet name="Magic" sheetId="2" r:id="rId2"/>
    <sheet name="Cas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<sst xmlns="http://schemas.openxmlformats.org/spreadsheetml/2006/main" count="22" uniqueCount="15">
  <si>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Starging Age</t>
  </si>
  <si>
    <t>Interest Earned</t>
  </si>
  <si>
    <t>Annual Contribution</t>
  </si>
  <si>
    <t>Anticipated Inflation</t>
  </si>
  <si>
    <t>Year</t>
  </si>
  <si>
    <t>Age</t>
  </si>
  <si>
    <t>Cummulative Savings</t>
  </si>
  <si>
    <t>Inflation adjusted</t>
  </si>
  <si>
    <t>Note: Tax-Free Growth is assumed (i.e. RRSP or TFSA accounts)</t>
  </si>
  <si>
    <t>Total Invested amount</t>
  </si>
  <si>
    <t>George</t>
  </si>
  <si>
    <t>Frank</t>
  </si>
  <si>
    <t>Lisa</t>
  </si>
  <si>
    <t>Toni</t>
  </si>
  <si>
    <t>Rebeca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</si>
</sst>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(* #,##0.00_);_(* \(#,##0.00\);_(* &quot;-&quot;??_);_(@_)"/>
    <numFmt numFmtId="166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0"/>
    </font>
    <font>
      <sz val="11"/>
      <color indexed="49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3" fillId="0" borderId="0" xfId="56">
      <alignment/>
      <protection/>
    </xf>
    <xf numFmtId="166" fontId="3" fillId="0" borderId="0" xfId="44" applyNumberFormat="1" applyFont="1" applyAlignment="1">
      <alignment/>
    </xf>
    <xf numFmtId="164" fontId="3" fillId="0" borderId="0" xfId="44" applyNumberFormat="1" applyAlignment="1">
      <alignment/>
    </xf>
    <xf numFmtId="164" fontId="3" fillId="0" borderId="0" xfId="56" applyNumberFormat="1">
      <alignment/>
      <protection/>
    </xf>
    <xf numFmtId="0" fontId="4" fillId="0" borderId="10" xfId="56" applyFont="1" applyFill="1" applyBorder="1" applyAlignment="1">
      <alignment horizontal="right"/>
      <protection/>
    </xf>
    <xf numFmtId="0" fontId="4" fillId="0" borderId="10" xfId="56" applyFont="1" applyBorder="1" applyAlignment="1">
      <alignment horizontal="right"/>
      <protection/>
    </xf>
    <xf numFmtId="0" fontId="4" fillId="0" borderId="10" xfId="56" applyFont="1" applyBorder="1" applyAlignment="1">
      <alignment horizontal="right" wrapText="1"/>
      <protection/>
    </xf>
    <xf numFmtId="9" fontId="0" fillId="10" borderId="11" xfId="0" applyNumberFormat="1" applyFill="1" applyBorder="1" applyAlignment="1">
      <alignment/>
    </xf>
    <xf numFmtId="0" fontId="0" fillId="10" borderId="11" xfId="0" applyFill="1" applyBorder="1" applyAlignment="1">
      <alignment/>
    </xf>
    <xf numFmtId="9" fontId="0" fillId="10" borderId="12" xfId="0" applyNumberFormat="1" applyFill="1" applyBorder="1" applyAlignment="1">
      <alignment/>
    </xf>
    <xf numFmtId="164" fontId="0" fillId="10" borderId="12" xfId="0" applyNumberForma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40" fillId="0" borderId="0" xfId="0" applyFont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38100</xdr:rowOff>
    </xdr:from>
    <xdr:to>
      <xdr:col>10</xdr:col>
      <xdr:colOff>0</xdr:colOff>
      <xdr:row>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228600"/>
          <a:ext cx="5457825" cy="3543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 to use this application?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application is designed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show the power of compounding and run possible scenarios.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the "Magic" sheet to enter the following information: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 Age you start at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Expected Return Rate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3. Amount of regular investment ANNUALLY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4. Expectated inflation rate.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application will do ALL the calculations ones all the information has been entered. Do not make adjustments to the formulas or other cells.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Enjoy!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Ray,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www.financialhighway.com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95250</xdr:rowOff>
    </xdr:from>
    <xdr:to>
      <xdr:col>8</xdr:col>
      <xdr:colOff>523875</xdr:colOff>
      <xdr:row>5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29150" y="476250"/>
          <a:ext cx="22574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Brought to you by Financial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Highway
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www.FinancialHighway.com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85725</xdr:rowOff>
    </xdr:from>
    <xdr:to>
      <xdr:col>16</xdr:col>
      <xdr:colOff>523875</xdr:colOff>
      <xdr:row>20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48300" y="285750"/>
          <a:ext cx="5257800" cy="3571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Who is smart?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George: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Invests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consistently the same amount for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 years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stops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contributing after 20 years, and let's compounding do the work.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Frank: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Frank is a little slow so he starts investing 20 years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After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George, he consistently contributes the same amount for 20 years.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Lisa: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Lisa, like George, contributes the same amount consistently but unlike George she contributes for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 years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Toni: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 missed the first 2 years, but after that he contributes for the rest of the time constantly the same amount.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Rebeca: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Rebeca has a different style, he skips the first 20 years, Like Frank, but unlike him he contributes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Double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amount of everyone else for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Half the time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he figures he'd do much better that way.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Who comes out on top?</a:t>
          </a:r>
        </a:p>
      </xdr:txBody>
    </xdr:sp>
    <xdr:clientData/>
  </xdr:twoCellAnchor>
  <xdr:twoCellAnchor>
    <xdr:from>
      <xdr:col>11</xdr:col>
      <xdr:colOff>323850</xdr:colOff>
      <xdr:row>20</xdr:row>
      <xdr:rowOff>114300</xdr:rowOff>
    </xdr:from>
    <xdr:to>
      <xdr:col>15</xdr:col>
      <xdr:colOff>142875</xdr:colOff>
      <xdr:row>23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58075" y="3933825"/>
          <a:ext cx="22574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Brought to you by Financial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Highway
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www.FinancialHighway.com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5"/>
  <sheetData/>
  <sheetProtection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9.28125" style="0" bestFit="1" customWidth="1"/>
    <col min="3" max="3" width="13.57421875" style="0" customWidth="1"/>
    <col min="4" max="4" width="16.8515625" style="0" bestFit="1" customWidth="1"/>
  </cols>
  <sheetData>
    <row r="1" spans="1:2" ht="15">
      <c r="A1" s="16" t="s">
        <v>0</v>
      </c>
      <c r="B1" s="13">
        <v>5</v>
      </c>
    </row>
    <row r="2" spans="1:2" ht="15">
      <c r="A2" s="17" t="s">
        <v>1</v>
      </c>
      <c r="B2" s="14">
        <v>0.07</v>
      </c>
    </row>
    <row r="3" spans="1:2" ht="15">
      <c r="A3" s="17" t="s">
        <v>2</v>
      </c>
      <c r="B3" s="15">
        <v>5000</v>
      </c>
    </row>
    <row r="4" spans="1:2" ht="15">
      <c r="A4" s="17" t="s">
        <v>3</v>
      </c>
      <c r="B4" s="12">
        <v>0.03</v>
      </c>
    </row>
    <row r="6" ht="15">
      <c r="A6" s="1" t="s">
        <v>8</v>
      </c>
    </row>
    <row r="7" spans="1:4" ht="30.75" thickBot="1">
      <c r="A7" s="2" t="s">
        <v>4</v>
      </c>
      <c r="B7" s="2" t="s">
        <v>5</v>
      </c>
      <c r="C7" s="3" t="s">
        <v>6</v>
      </c>
      <c r="D7" s="2" t="s">
        <v>7</v>
      </c>
    </row>
    <row r="8" spans="1:4" ht="15">
      <c r="A8">
        <v>1</v>
      </c>
      <c r="B8">
        <f>B$1+A8</f>
        <v>6</v>
      </c>
      <c r="C8" s="4">
        <f>B3</f>
        <v>5000</v>
      </c>
      <c r="D8" s="4">
        <f>B3</f>
        <v>5000</v>
      </c>
    </row>
    <row r="9" spans="1:4" ht="15">
      <c r="A9">
        <v>2</v>
      </c>
      <c r="B9">
        <f aca="true" t="shared" si="0" ref="B9:B57">B$1+A9</f>
        <v>7</v>
      </c>
      <c r="C9" s="4">
        <f>C8*(1+B$2)+B$3</f>
        <v>10350</v>
      </c>
      <c r="D9" s="4">
        <f>(D8*(1+B$2))-(B$3*B$4)+B$3</f>
        <v>10200</v>
      </c>
    </row>
    <row r="10" spans="1:4" ht="15">
      <c r="A10">
        <v>3</v>
      </c>
      <c r="B10">
        <f t="shared" si="0"/>
        <v>8</v>
      </c>
      <c r="C10" s="4">
        <f aca="true" t="shared" si="1" ref="C10:C57">C9*(1+B$2)+B$3</f>
        <v>16074.5</v>
      </c>
      <c r="D10" s="4">
        <f aca="true" t="shared" si="2" ref="D10:D57">(D9*(1+B$2))-(B$3*B$4)+B$3</f>
        <v>15764</v>
      </c>
    </row>
    <row r="11" spans="1:4" ht="15">
      <c r="A11">
        <v>4</v>
      </c>
      <c r="B11">
        <f t="shared" si="0"/>
        <v>9</v>
      </c>
      <c r="C11" s="4">
        <f t="shared" si="1"/>
        <v>22199.715</v>
      </c>
      <c r="D11" s="4">
        <f t="shared" si="2"/>
        <v>21717.48</v>
      </c>
    </row>
    <row r="12" spans="1:4" ht="15">
      <c r="A12">
        <v>5</v>
      </c>
      <c r="B12">
        <f t="shared" si="0"/>
        <v>10</v>
      </c>
      <c r="C12" s="4">
        <f t="shared" si="1"/>
        <v>28753.695050000002</v>
      </c>
      <c r="D12" s="4">
        <f t="shared" si="2"/>
        <v>28087.7036</v>
      </c>
    </row>
    <row r="13" spans="1:4" ht="15">
      <c r="A13">
        <v>6</v>
      </c>
      <c r="B13">
        <f t="shared" si="0"/>
        <v>11</v>
      </c>
      <c r="C13" s="4">
        <f t="shared" si="1"/>
        <v>35766.4537035</v>
      </c>
      <c r="D13" s="4">
        <f t="shared" si="2"/>
        <v>34903.842852</v>
      </c>
    </row>
    <row r="14" spans="1:4" ht="15">
      <c r="A14">
        <v>7</v>
      </c>
      <c r="B14">
        <f t="shared" si="0"/>
        <v>12</v>
      </c>
      <c r="C14" s="4">
        <f t="shared" si="1"/>
        <v>43270.10546274501</v>
      </c>
      <c r="D14" s="4">
        <f t="shared" si="2"/>
        <v>42197.11185164</v>
      </c>
    </row>
    <row r="15" spans="1:4" ht="15">
      <c r="A15">
        <v>8</v>
      </c>
      <c r="B15">
        <f t="shared" si="0"/>
        <v>13</v>
      </c>
      <c r="C15" s="4">
        <f t="shared" si="1"/>
        <v>51299.01284513716</v>
      </c>
      <c r="D15" s="4">
        <f t="shared" si="2"/>
        <v>50000.9096812548</v>
      </c>
    </row>
    <row r="16" spans="1:4" ht="15">
      <c r="A16">
        <v>9</v>
      </c>
      <c r="B16">
        <f t="shared" si="0"/>
        <v>14</v>
      </c>
      <c r="C16" s="4">
        <f t="shared" si="1"/>
        <v>59889.94374429676</v>
      </c>
      <c r="D16" s="4">
        <f t="shared" si="2"/>
        <v>58350.97335894264</v>
      </c>
    </row>
    <row r="17" spans="1:4" ht="15">
      <c r="A17">
        <v>10</v>
      </c>
      <c r="B17">
        <f t="shared" si="0"/>
        <v>15</v>
      </c>
      <c r="C17" s="4">
        <f t="shared" si="1"/>
        <v>69082.23980639754</v>
      </c>
      <c r="D17" s="4">
        <f t="shared" si="2"/>
        <v>67285.54149406863</v>
      </c>
    </row>
    <row r="18" spans="1:4" ht="15">
      <c r="A18">
        <v>11</v>
      </c>
      <c r="B18">
        <f t="shared" si="0"/>
        <v>16</v>
      </c>
      <c r="C18" s="4">
        <f t="shared" si="1"/>
        <v>78917.99659284537</v>
      </c>
      <c r="D18" s="4">
        <f t="shared" si="2"/>
        <v>76845.52939865344</v>
      </c>
    </row>
    <row r="19" spans="1:4" ht="15">
      <c r="A19">
        <v>12</v>
      </c>
      <c r="B19">
        <f t="shared" si="0"/>
        <v>17</v>
      </c>
      <c r="C19" s="4">
        <f t="shared" si="1"/>
        <v>89442.25635434456</v>
      </c>
      <c r="D19" s="4">
        <f t="shared" si="2"/>
        <v>87074.71645655918</v>
      </c>
    </row>
    <row r="20" spans="1:4" ht="15">
      <c r="A20">
        <v>13</v>
      </c>
      <c r="B20">
        <f t="shared" si="0"/>
        <v>18</v>
      </c>
      <c r="C20" s="4">
        <f t="shared" si="1"/>
        <v>100703.21429914868</v>
      </c>
      <c r="D20" s="4">
        <f t="shared" si="2"/>
        <v>98019.94660851832</v>
      </c>
    </row>
    <row r="21" spans="1:4" ht="15">
      <c r="A21">
        <v>14</v>
      </c>
      <c r="B21">
        <f t="shared" si="0"/>
        <v>19</v>
      </c>
      <c r="C21" s="4">
        <f t="shared" si="1"/>
        <v>112752.43930008909</v>
      </c>
      <c r="D21" s="4">
        <f t="shared" si="2"/>
        <v>109731.34287111461</v>
      </c>
    </row>
    <row r="22" spans="1:4" ht="15">
      <c r="A22">
        <v>15</v>
      </c>
      <c r="B22">
        <f t="shared" si="0"/>
        <v>20</v>
      </c>
      <c r="C22" s="4">
        <f t="shared" si="1"/>
        <v>125645.11005109533</v>
      </c>
      <c r="D22" s="4">
        <f t="shared" si="2"/>
        <v>122262.53687209263</v>
      </c>
    </row>
    <row r="23" spans="1:4" ht="15">
      <c r="A23">
        <v>16</v>
      </c>
      <c r="B23">
        <f t="shared" si="0"/>
        <v>21</v>
      </c>
      <c r="C23" s="4">
        <f t="shared" si="1"/>
        <v>139440.267754672</v>
      </c>
      <c r="D23" s="4">
        <f t="shared" si="2"/>
        <v>135670.91445313912</v>
      </c>
    </row>
    <row r="24" spans="1:4" ht="15">
      <c r="A24">
        <v>17</v>
      </c>
      <c r="B24">
        <f t="shared" si="0"/>
        <v>22</v>
      </c>
      <c r="C24" s="4">
        <f t="shared" si="1"/>
        <v>154201.08649749905</v>
      </c>
      <c r="D24" s="4">
        <f t="shared" si="2"/>
        <v>150017.87846485886</v>
      </c>
    </row>
    <row r="25" spans="1:4" ht="15">
      <c r="A25">
        <v>18</v>
      </c>
      <c r="B25">
        <f t="shared" si="0"/>
        <v>23</v>
      </c>
      <c r="C25" s="4">
        <f t="shared" si="1"/>
        <v>169995.162552324</v>
      </c>
      <c r="D25" s="4">
        <f t="shared" si="2"/>
        <v>165369.12995739898</v>
      </c>
    </row>
    <row r="26" spans="1:4" ht="15">
      <c r="A26">
        <v>19</v>
      </c>
      <c r="B26">
        <f t="shared" si="0"/>
        <v>24</v>
      </c>
      <c r="C26" s="4">
        <f t="shared" si="1"/>
        <v>186894.8239309867</v>
      </c>
      <c r="D26" s="4">
        <f t="shared" si="2"/>
        <v>181794.96905441693</v>
      </c>
    </row>
    <row r="27" spans="1:4" ht="15">
      <c r="A27">
        <v>20</v>
      </c>
      <c r="B27">
        <f t="shared" si="0"/>
        <v>25</v>
      </c>
      <c r="C27" s="4">
        <f t="shared" si="1"/>
        <v>204977.46160615576</v>
      </c>
      <c r="D27" s="4">
        <f t="shared" si="2"/>
        <v>199370.61688822613</v>
      </c>
    </row>
    <row r="28" spans="1:4" ht="15">
      <c r="A28">
        <v>21</v>
      </c>
      <c r="B28">
        <f t="shared" si="0"/>
        <v>26</v>
      </c>
      <c r="C28" s="4">
        <f t="shared" si="1"/>
        <v>224325.88391858668</v>
      </c>
      <c r="D28" s="4">
        <f t="shared" si="2"/>
        <v>218176.56007040196</v>
      </c>
    </row>
    <row r="29" spans="1:4" ht="15">
      <c r="A29">
        <v>22</v>
      </c>
      <c r="B29">
        <f t="shared" si="0"/>
        <v>27</v>
      </c>
      <c r="C29" s="4">
        <f t="shared" si="1"/>
        <v>245028.69579288777</v>
      </c>
      <c r="D29" s="4">
        <f t="shared" si="2"/>
        <v>238298.91927533012</v>
      </c>
    </row>
    <row r="30" spans="1:4" ht="15">
      <c r="A30">
        <v>23</v>
      </c>
      <c r="B30">
        <f t="shared" si="0"/>
        <v>28</v>
      </c>
      <c r="C30" s="4">
        <f t="shared" si="1"/>
        <v>267180.7044983899</v>
      </c>
      <c r="D30" s="4">
        <f t="shared" si="2"/>
        <v>259829.84362460324</v>
      </c>
    </row>
    <row r="31" spans="1:4" ht="15">
      <c r="A31">
        <v>24</v>
      </c>
      <c r="B31">
        <f t="shared" si="0"/>
        <v>29</v>
      </c>
      <c r="C31" s="4">
        <f t="shared" si="1"/>
        <v>290883.3538132772</v>
      </c>
      <c r="D31" s="4">
        <f t="shared" si="2"/>
        <v>282867.93267832545</v>
      </c>
    </row>
    <row r="32" spans="1:4" ht="15">
      <c r="A32">
        <v>25</v>
      </c>
      <c r="B32">
        <f t="shared" si="0"/>
        <v>30</v>
      </c>
      <c r="C32" s="4">
        <f t="shared" si="1"/>
        <v>316245.18858020665</v>
      </c>
      <c r="D32" s="4">
        <f t="shared" si="2"/>
        <v>307518.68796580826</v>
      </c>
    </row>
    <row r="33" spans="1:4" ht="15">
      <c r="A33">
        <v>26</v>
      </c>
      <c r="B33">
        <f t="shared" si="0"/>
        <v>31</v>
      </c>
      <c r="C33" s="4">
        <f t="shared" si="1"/>
        <v>343382.35178082116</v>
      </c>
      <c r="D33" s="4">
        <f t="shared" si="2"/>
        <v>333894.99612341484</v>
      </c>
    </row>
    <row r="34" spans="1:4" ht="15">
      <c r="A34">
        <v>27</v>
      </c>
      <c r="B34">
        <f t="shared" si="0"/>
        <v>32</v>
      </c>
      <c r="C34" s="4">
        <f t="shared" si="1"/>
        <v>372419.1164054787</v>
      </c>
      <c r="D34" s="4">
        <f t="shared" si="2"/>
        <v>362117.6458520539</v>
      </c>
    </row>
    <row r="35" spans="1:4" ht="15">
      <c r="A35">
        <v>28</v>
      </c>
      <c r="B35">
        <f t="shared" si="0"/>
        <v>33</v>
      </c>
      <c r="C35" s="4">
        <f t="shared" si="1"/>
        <v>403488.4545538622</v>
      </c>
      <c r="D35" s="4">
        <f t="shared" si="2"/>
        <v>392315.88106169767</v>
      </c>
    </row>
    <row r="36" spans="1:4" ht="15">
      <c r="A36">
        <v>29</v>
      </c>
      <c r="B36">
        <f t="shared" si="0"/>
        <v>34</v>
      </c>
      <c r="C36" s="4">
        <f t="shared" si="1"/>
        <v>436732.6463726326</v>
      </c>
      <c r="D36" s="4">
        <f t="shared" si="2"/>
        <v>424627.9927360165</v>
      </c>
    </row>
    <row r="37" spans="1:4" ht="15">
      <c r="A37">
        <v>30</v>
      </c>
      <c r="B37">
        <f t="shared" si="0"/>
        <v>35</v>
      </c>
      <c r="C37" s="4">
        <f t="shared" si="1"/>
        <v>472303.9316187169</v>
      </c>
      <c r="D37" s="4">
        <f t="shared" si="2"/>
        <v>459201.9522275377</v>
      </c>
    </row>
    <row r="38" spans="1:4" ht="15">
      <c r="A38">
        <v>31</v>
      </c>
      <c r="B38">
        <f t="shared" si="0"/>
        <v>36</v>
      </c>
      <c r="C38" s="4">
        <f t="shared" si="1"/>
        <v>510365.2068320271</v>
      </c>
      <c r="D38" s="4">
        <f t="shared" si="2"/>
        <v>496196.0888834654</v>
      </c>
    </row>
    <row r="39" spans="1:4" ht="15">
      <c r="A39">
        <v>32</v>
      </c>
      <c r="B39">
        <f t="shared" si="0"/>
        <v>37</v>
      </c>
      <c r="C39" s="4">
        <f t="shared" si="1"/>
        <v>551090.771310269</v>
      </c>
      <c r="D39" s="4">
        <f t="shared" si="2"/>
        <v>535779.815105308</v>
      </c>
    </row>
    <row r="40" spans="1:4" ht="15">
      <c r="A40">
        <v>33</v>
      </c>
      <c r="B40">
        <f t="shared" si="0"/>
        <v>38</v>
      </c>
      <c r="C40" s="4">
        <f t="shared" si="1"/>
        <v>594667.1253019879</v>
      </c>
      <c r="D40" s="4">
        <f t="shared" si="2"/>
        <v>578134.4021626796</v>
      </c>
    </row>
    <row r="41" spans="1:4" ht="15">
      <c r="A41">
        <v>34</v>
      </c>
      <c r="B41">
        <f t="shared" si="0"/>
        <v>39</v>
      </c>
      <c r="C41" s="4">
        <f t="shared" si="1"/>
        <v>641293.824073127</v>
      </c>
      <c r="D41" s="4">
        <f t="shared" si="2"/>
        <v>623453.8103140672</v>
      </c>
    </row>
    <row r="42" spans="1:4" ht="15">
      <c r="A42">
        <v>35</v>
      </c>
      <c r="B42">
        <f t="shared" si="0"/>
        <v>40</v>
      </c>
      <c r="C42" s="4">
        <f t="shared" si="1"/>
        <v>691184.3917582459</v>
      </c>
      <c r="D42" s="4">
        <f t="shared" si="2"/>
        <v>671945.5770360519</v>
      </c>
    </row>
    <row r="43" spans="1:4" ht="15">
      <c r="A43">
        <v>36</v>
      </c>
      <c r="B43">
        <f t="shared" si="0"/>
        <v>41</v>
      </c>
      <c r="C43" s="4">
        <f t="shared" si="1"/>
        <v>744567.2991813231</v>
      </c>
      <c r="D43" s="4">
        <f t="shared" si="2"/>
        <v>723831.7674285755</v>
      </c>
    </row>
    <row r="44" spans="1:4" ht="15">
      <c r="A44">
        <v>37</v>
      </c>
      <c r="B44">
        <f t="shared" si="0"/>
        <v>42</v>
      </c>
      <c r="C44" s="4">
        <f t="shared" si="1"/>
        <v>801687.0101240159</v>
      </c>
      <c r="D44" s="4">
        <f t="shared" si="2"/>
        <v>779349.9911485759</v>
      </c>
    </row>
    <row r="45" spans="1:4" ht="15">
      <c r="A45">
        <v>38</v>
      </c>
      <c r="B45">
        <f t="shared" si="0"/>
        <v>43</v>
      </c>
      <c r="C45" s="4">
        <f t="shared" si="1"/>
        <v>862805.100832697</v>
      </c>
      <c r="D45" s="4">
        <f t="shared" si="2"/>
        <v>838754.4905289763</v>
      </c>
    </row>
    <row r="46" spans="1:4" ht="15">
      <c r="A46">
        <v>39</v>
      </c>
      <c r="B46">
        <f t="shared" si="0"/>
        <v>44</v>
      </c>
      <c r="C46" s="4">
        <f t="shared" si="1"/>
        <v>928201.4578909859</v>
      </c>
      <c r="D46" s="4">
        <f t="shared" si="2"/>
        <v>902317.3048660047</v>
      </c>
    </row>
    <row r="47" spans="1:4" ht="15">
      <c r="A47">
        <v>40</v>
      </c>
      <c r="B47">
        <f t="shared" si="0"/>
        <v>45</v>
      </c>
      <c r="C47" s="4">
        <f t="shared" si="1"/>
        <v>998175.5599433549</v>
      </c>
      <c r="D47" s="4">
        <f t="shared" si="2"/>
        <v>970329.5162066252</v>
      </c>
    </row>
    <row r="48" spans="1:4" ht="15">
      <c r="A48">
        <v>41</v>
      </c>
      <c r="B48">
        <f t="shared" si="0"/>
        <v>46</v>
      </c>
      <c r="C48" s="4">
        <f t="shared" si="1"/>
        <v>1073047.8491393898</v>
      </c>
      <c r="D48" s="4">
        <f t="shared" si="2"/>
        <v>1043102.5823410889</v>
      </c>
    </row>
    <row r="49" spans="1:4" ht="15">
      <c r="A49">
        <v>42</v>
      </c>
      <c r="B49">
        <f t="shared" si="0"/>
        <v>47</v>
      </c>
      <c r="C49" s="4">
        <f t="shared" si="1"/>
        <v>1153161.1985791472</v>
      </c>
      <c r="D49" s="4">
        <f t="shared" si="2"/>
        <v>1120969.7631049652</v>
      </c>
    </row>
    <row r="50" spans="1:4" ht="15">
      <c r="A50">
        <v>43</v>
      </c>
      <c r="B50">
        <f t="shared" si="0"/>
        <v>48</v>
      </c>
      <c r="C50" s="4">
        <f t="shared" si="1"/>
        <v>1238882.4824796875</v>
      </c>
      <c r="D50" s="4">
        <f t="shared" si="2"/>
        <v>1204287.646522313</v>
      </c>
    </row>
    <row r="51" spans="1:4" ht="15">
      <c r="A51">
        <v>44</v>
      </c>
      <c r="B51">
        <f t="shared" si="0"/>
        <v>49</v>
      </c>
      <c r="C51" s="4">
        <f t="shared" si="1"/>
        <v>1330604.2562532658</v>
      </c>
      <c r="D51" s="4">
        <f t="shared" si="2"/>
        <v>1293437.7817788748</v>
      </c>
    </row>
    <row r="52" spans="1:4" ht="15">
      <c r="A52">
        <v>45</v>
      </c>
      <c r="B52">
        <f t="shared" si="0"/>
        <v>50</v>
      </c>
      <c r="C52" s="4">
        <f t="shared" si="1"/>
        <v>1428746.5541909945</v>
      </c>
      <c r="D52" s="4">
        <f t="shared" si="2"/>
        <v>1388828.4265033961</v>
      </c>
    </row>
    <row r="53" spans="1:4" ht="15">
      <c r="A53">
        <v>46</v>
      </c>
      <c r="B53">
        <f t="shared" si="0"/>
        <v>51</v>
      </c>
      <c r="C53" s="4">
        <f t="shared" si="1"/>
        <v>1533758.812984364</v>
      </c>
      <c r="D53" s="4">
        <f t="shared" si="2"/>
        <v>1490896.416358634</v>
      </c>
    </row>
    <row r="54" spans="1:4" ht="15">
      <c r="A54">
        <v>47</v>
      </c>
      <c r="B54">
        <f t="shared" si="0"/>
        <v>52</v>
      </c>
      <c r="C54" s="4">
        <f t="shared" si="1"/>
        <v>1646121.9298932697</v>
      </c>
      <c r="D54" s="4">
        <f t="shared" si="2"/>
        <v>1600109.1655037384</v>
      </c>
    </row>
    <row r="55" spans="1:4" ht="15">
      <c r="A55">
        <v>48</v>
      </c>
      <c r="B55">
        <f t="shared" si="0"/>
        <v>53</v>
      </c>
      <c r="C55" s="4">
        <f t="shared" si="1"/>
        <v>1766350.4649857986</v>
      </c>
      <c r="D55" s="4">
        <f t="shared" si="2"/>
        <v>1716966.8070890002</v>
      </c>
    </row>
    <row r="56" spans="1:4" ht="15">
      <c r="A56">
        <v>49</v>
      </c>
      <c r="B56">
        <f t="shared" si="0"/>
        <v>54</v>
      </c>
      <c r="C56" s="4">
        <f t="shared" si="1"/>
        <v>1894994.9975348045</v>
      </c>
      <c r="D56" s="4">
        <f t="shared" si="2"/>
        <v>1842004.4835852303</v>
      </c>
    </row>
    <row r="57" spans="1:4" ht="15">
      <c r="A57">
        <v>50</v>
      </c>
      <c r="B57">
        <f t="shared" si="0"/>
        <v>55</v>
      </c>
      <c r="C57" s="4">
        <f t="shared" si="1"/>
        <v>2032644.647362241</v>
      </c>
      <c r="D57" s="4">
        <f t="shared" si="2"/>
        <v>1975794.7974361966</v>
      </c>
    </row>
  </sheetData>
  <sheetProtection password="CAF3" sheet="1" objects="1" scenarios="1"/>
  <protectedRanges>
    <protectedRange sqref="B1:B4" name="Range1"/>
  </protectedRange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3" max="3" width="11.140625" style="0" customWidth="1"/>
    <col min="4" max="4" width="9.28125" style="0" bestFit="1" customWidth="1"/>
    <col min="5" max="6" width="10.140625" style="0" bestFit="1" customWidth="1"/>
    <col min="7" max="7" width="11.00390625" style="0" customWidth="1"/>
    <col min="9" max="9" width="9.140625" style="0" customWidth="1"/>
    <col min="10" max="10" width="9.57421875" style="0" customWidth="1"/>
  </cols>
  <sheetData>
    <row r="1" spans="1:7" ht="15.75" thickBot="1">
      <c r="A1" s="10" t="s">
        <v>4</v>
      </c>
      <c r="B1" s="10" t="s">
        <v>5</v>
      </c>
      <c r="C1" s="10" t="s">
        <v>10</v>
      </c>
      <c r="D1" s="10" t="s">
        <v>11</v>
      </c>
      <c r="E1" s="11" t="s">
        <v>12</v>
      </c>
      <c r="F1" s="11" t="s">
        <v>13</v>
      </c>
      <c r="G1" s="9" t="s">
        <v>14</v>
      </c>
    </row>
    <row r="2" spans="1:6" ht="15">
      <c r="A2" s="5">
        <v>1</v>
      </c>
      <c r="B2" s="6">
        <f>Magic!B1</f>
        <v>5</v>
      </c>
      <c r="C2" s="7">
        <f>Magic!B3</f>
        <v>5000</v>
      </c>
      <c r="D2" s="7"/>
      <c r="E2" s="7">
        <f>Magic!B3</f>
        <v>5000</v>
      </c>
      <c r="F2" s="8"/>
    </row>
    <row r="3" spans="1:6" ht="15">
      <c r="A3" s="5">
        <v>2</v>
      </c>
      <c r="B3" s="6">
        <f>B2+1</f>
        <v>6</v>
      </c>
      <c r="C3" s="7">
        <f>C2*(1+Magic!B$2)+Magic!B$3</f>
        <v>10350</v>
      </c>
      <c r="D3" s="7"/>
      <c r="E3" s="7">
        <f>E2*(1+Magic!B$2)+Magic!B$3</f>
        <v>10350</v>
      </c>
      <c r="F3" s="8"/>
    </row>
    <row r="4" spans="1:6" ht="15">
      <c r="A4" s="5">
        <v>3</v>
      </c>
      <c r="B4" s="6">
        <f>B3+1</f>
        <v>7</v>
      </c>
      <c r="C4" s="7">
        <f>C3*(1+Magic!B$2)+Magic!B$3</f>
        <v>16074.5</v>
      </c>
      <c r="D4" s="7"/>
      <c r="E4" s="7">
        <f>E3*(1+Magic!B$2)+Magic!B$3</f>
        <v>16074.5</v>
      </c>
      <c r="F4" s="7">
        <f>Magic!B3</f>
        <v>5000</v>
      </c>
    </row>
    <row r="5" spans="1:6" ht="15">
      <c r="A5" s="5">
        <v>4</v>
      </c>
      <c r="B5" s="6">
        <f aca="true" t="shared" si="0" ref="B5:B41">B4+1</f>
        <v>8</v>
      </c>
      <c r="C5" s="7">
        <f>C4*(1+Magic!B$2)+Magic!B$3</f>
        <v>22199.715</v>
      </c>
      <c r="D5" s="7"/>
      <c r="E5" s="7">
        <f>E4*(1+Magic!B$2)+Magic!B$3</f>
        <v>22199.715</v>
      </c>
      <c r="F5" s="7">
        <f>F4*(1+Magic!B$2)+Magic!B$3</f>
        <v>10350</v>
      </c>
    </row>
    <row r="6" spans="1:6" ht="15">
      <c r="A6" s="5">
        <v>5</v>
      </c>
      <c r="B6" s="6">
        <f t="shared" si="0"/>
        <v>9</v>
      </c>
      <c r="C6" s="7">
        <f>C5*(1+Magic!B$2)+Magic!B$3</f>
        <v>28753.695050000002</v>
      </c>
      <c r="D6" s="7"/>
      <c r="E6" s="7">
        <f>E5*(1+Magic!B$2)+Magic!B$3</f>
        <v>28753.695050000002</v>
      </c>
      <c r="F6" s="7">
        <f>F5*(1+Magic!B$2)+Magic!B$3</f>
        <v>16074.5</v>
      </c>
    </row>
    <row r="7" spans="1:6" ht="15">
      <c r="A7" s="5">
        <v>6</v>
      </c>
      <c r="B7" s="6">
        <f t="shared" si="0"/>
        <v>10</v>
      </c>
      <c r="C7" s="7">
        <f>C6*(1+Magic!B$2)+Magic!B$3</f>
        <v>35766.4537035</v>
      </c>
      <c r="D7" s="7"/>
      <c r="E7" s="7">
        <f>E6*(1+Magic!B$2)+Magic!B$3</f>
        <v>35766.4537035</v>
      </c>
      <c r="F7" s="7">
        <f>F6*(1+Magic!B$2)+Magic!B$3</f>
        <v>22199.715</v>
      </c>
    </row>
    <row r="8" spans="1:6" ht="15">
      <c r="A8" s="5">
        <v>7</v>
      </c>
      <c r="B8" s="6">
        <f t="shared" si="0"/>
        <v>11</v>
      </c>
      <c r="C8" s="7">
        <f>C7*(1+Magic!B$2)+Magic!B$3</f>
        <v>43270.10546274501</v>
      </c>
      <c r="D8" s="7"/>
      <c r="E8" s="7">
        <f>E7*(1+Magic!B$2)+Magic!B$3</f>
        <v>43270.10546274501</v>
      </c>
      <c r="F8" s="7">
        <f>F7*(1+Magic!B$2)+Magic!B$3</f>
        <v>28753.695050000002</v>
      </c>
    </row>
    <row r="9" spans="1:6" ht="15">
      <c r="A9" s="5">
        <v>8</v>
      </c>
      <c r="B9" s="6">
        <f t="shared" si="0"/>
        <v>12</v>
      </c>
      <c r="C9" s="7">
        <f>C8*(1+Magic!B$2)+Magic!B$3</f>
        <v>51299.01284513716</v>
      </c>
      <c r="D9" s="7"/>
      <c r="E9" s="7">
        <f>E8*(1+Magic!B$2)+Magic!B$3</f>
        <v>51299.01284513716</v>
      </c>
      <c r="F9" s="7">
        <f>F8*(1+Magic!B$2)+Magic!B$3</f>
        <v>35766.4537035</v>
      </c>
    </row>
    <row r="10" spans="1:6" ht="15">
      <c r="A10" s="5">
        <v>9</v>
      </c>
      <c r="B10" s="6">
        <f t="shared" si="0"/>
        <v>13</v>
      </c>
      <c r="C10" s="7">
        <f>C9*(1+Magic!B$2)+Magic!B$3</f>
        <v>59889.94374429676</v>
      </c>
      <c r="D10" s="7"/>
      <c r="E10" s="7">
        <f>E9*(1+Magic!B$2)+Magic!B$3</f>
        <v>59889.94374429676</v>
      </c>
      <c r="F10" s="7">
        <f>F9*(1+Magic!B$2)+Magic!B$3</f>
        <v>43270.10546274501</v>
      </c>
    </row>
    <row r="11" spans="1:6" ht="15">
      <c r="A11" s="5">
        <v>10</v>
      </c>
      <c r="B11" s="6">
        <f t="shared" si="0"/>
        <v>14</v>
      </c>
      <c r="C11" s="7">
        <f>C10*(1+Magic!B$2)+Magic!B$3</f>
        <v>69082.23980639754</v>
      </c>
      <c r="D11" s="7"/>
      <c r="E11" s="7">
        <f>E10*(1+Magic!B$2)+Magic!B$3</f>
        <v>69082.23980639754</v>
      </c>
      <c r="F11" s="7">
        <f>F10*(1+Magic!B$2)+Magic!B$3</f>
        <v>51299.01284513716</v>
      </c>
    </row>
    <row r="12" spans="1:6" ht="15">
      <c r="A12" s="5">
        <v>11</v>
      </c>
      <c r="B12" s="6">
        <f t="shared" si="0"/>
        <v>15</v>
      </c>
      <c r="C12" s="7">
        <f>C11*(1+Magic!B$2)+Magic!B$3</f>
        <v>78917.99659284537</v>
      </c>
      <c r="D12" s="7"/>
      <c r="E12" s="7">
        <f>E11*(1+Magic!B$2)+Magic!B$3</f>
        <v>78917.99659284537</v>
      </c>
      <c r="F12" s="7">
        <f>F11*(1+Magic!B$2)+Magic!B$3</f>
        <v>59889.94374429676</v>
      </c>
    </row>
    <row r="13" spans="1:6" ht="15">
      <c r="A13" s="5">
        <v>12</v>
      </c>
      <c r="B13" s="6">
        <f t="shared" si="0"/>
        <v>16</v>
      </c>
      <c r="C13" s="7">
        <f>C12*(1+Magic!B$2)+Magic!B$3</f>
        <v>89442.25635434456</v>
      </c>
      <c r="D13" s="7"/>
      <c r="E13" s="7">
        <f>E12*(1+Magic!B$2)+Magic!B$3</f>
        <v>89442.25635434456</v>
      </c>
      <c r="F13" s="7">
        <f>F12*(1+Magic!B$2)+Magic!B$3</f>
        <v>69082.23980639754</v>
      </c>
    </row>
    <row r="14" spans="1:6" ht="15">
      <c r="A14" s="5">
        <v>13</v>
      </c>
      <c r="B14" s="6">
        <f t="shared" si="0"/>
        <v>17</v>
      </c>
      <c r="C14" s="7">
        <f>C13*(1+Magic!B$2)+Magic!B$3</f>
        <v>100703.21429914868</v>
      </c>
      <c r="D14" s="7"/>
      <c r="E14" s="7">
        <f>E13*(1+Magic!B$2)+Magic!B$3</f>
        <v>100703.21429914868</v>
      </c>
      <c r="F14" s="7">
        <f>F13*(1+Magic!B$2)+Magic!B$3</f>
        <v>78917.99659284537</v>
      </c>
    </row>
    <row r="15" spans="1:6" ht="15">
      <c r="A15" s="5">
        <v>14</v>
      </c>
      <c r="B15" s="6">
        <f t="shared" si="0"/>
        <v>18</v>
      </c>
      <c r="C15" s="7">
        <f>C14*(1+Magic!B$2)+Magic!B$3</f>
        <v>112752.43930008909</v>
      </c>
      <c r="D15" s="7"/>
      <c r="E15" s="7">
        <f>E14*(1+Magic!B$2)+Magic!B$3</f>
        <v>112752.43930008909</v>
      </c>
      <c r="F15" s="7">
        <f>F14*(1+Magic!B$2)+Magic!B$3</f>
        <v>89442.25635434456</v>
      </c>
    </row>
    <row r="16" spans="1:6" ht="15">
      <c r="A16" s="5">
        <v>15</v>
      </c>
      <c r="B16" s="6">
        <f t="shared" si="0"/>
        <v>19</v>
      </c>
      <c r="C16" s="7">
        <f>C15*(1+Magic!B$2)+Magic!B$3</f>
        <v>125645.11005109533</v>
      </c>
      <c r="D16" s="7"/>
      <c r="E16" s="7">
        <f>E15*(1+Magic!B$2)+Magic!B$3</f>
        <v>125645.11005109533</v>
      </c>
      <c r="F16" s="7">
        <f>F15*(1+Magic!B$2)+Magic!B$3</f>
        <v>100703.21429914868</v>
      </c>
    </row>
    <row r="17" spans="1:6" ht="15">
      <c r="A17" s="5">
        <v>16</v>
      </c>
      <c r="B17" s="6">
        <f t="shared" si="0"/>
        <v>20</v>
      </c>
      <c r="C17" s="7">
        <f>C16*(1+Magic!B$2)+Magic!B$3</f>
        <v>139440.267754672</v>
      </c>
      <c r="D17" s="7"/>
      <c r="E17" s="7">
        <f>E16*(1+Magic!B$2)+Magic!B$3</f>
        <v>139440.267754672</v>
      </c>
      <c r="F17" s="7">
        <f>F16*(1+Magic!B$2)+Magic!B$3</f>
        <v>112752.43930008909</v>
      </c>
    </row>
    <row r="18" spans="1:6" ht="15">
      <c r="A18" s="5">
        <v>17</v>
      </c>
      <c r="B18" s="6">
        <f t="shared" si="0"/>
        <v>21</v>
      </c>
      <c r="C18" s="7">
        <f>C17*(1+Magic!B$2)+Magic!B$3</f>
        <v>154201.08649749905</v>
      </c>
      <c r="D18" s="7"/>
      <c r="E18" s="7">
        <f>E17*(1+Magic!B$2)+Magic!B$3</f>
        <v>154201.08649749905</v>
      </c>
      <c r="F18" s="7">
        <f>F17*(1+Magic!B$2)+Magic!B$3</f>
        <v>125645.11005109533</v>
      </c>
    </row>
    <row r="19" spans="1:6" ht="15">
      <c r="A19" s="5">
        <v>18</v>
      </c>
      <c r="B19" s="6">
        <f t="shared" si="0"/>
        <v>22</v>
      </c>
      <c r="C19" s="7">
        <f>C18*(1+Magic!B$2)+Magic!B$3</f>
        <v>169995.162552324</v>
      </c>
      <c r="D19" s="7"/>
      <c r="E19" s="7">
        <f>E18*(1+Magic!B$2)+Magic!B$3</f>
        <v>169995.162552324</v>
      </c>
      <c r="F19" s="7">
        <f>F18*(1+Magic!B$2)+Magic!B$3</f>
        <v>139440.267754672</v>
      </c>
    </row>
    <row r="20" spans="1:6" ht="15">
      <c r="A20" s="5">
        <v>19</v>
      </c>
      <c r="B20" s="6">
        <f t="shared" si="0"/>
        <v>23</v>
      </c>
      <c r="C20" s="7">
        <f>C19*(1+Magic!B$2)+Magic!B$3</f>
        <v>186894.8239309867</v>
      </c>
      <c r="E20" s="7">
        <f>E19*(1+Magic!B$2)+Magic!B$3</f>
        <v>186894.8239309867</v>
      </c>
      <c r="F20" s="7">
        <f>F19*(1+Magic!B$2)+Magic!B$3</f>
        <v>154201.08649749905</v>
      </c>
    </row>
    <row r="21" spans="1:6" ht="15">
      <c r="A21" s="5">
        <v>20</v>
      </c>
      <c r="B21" s="6">
        <f t="shared" si="0"/>
        <v>24</v>
      </c>
      <c r="C21" s="7">
        <f>C20*(1+Magic!B$2)+Magic!B$3</f>
        <v>204977.46160615576</v>
      </c>
      <c r="E21" s="7">
        <f>E20*(1+Magic!B$2)+Magic!B$3</f>
        <v>204977.46160615576</v>
      </c>
      <c r="F21" s="7">
        <f>F20*(1+Magic!B$2)+Magic!B$3</f>
        <v>169995.162552324</v>
      </c>
    </row>
    <row r="22" spans="1:7" ht="15">
      <c r="A22" s="5">
        <v>21</v>
      </c>
      <c r="B22" s="6">
        <f t="shared" si="0"/>
        <v>25</v>
      </c>
      <c r="C22" s="7">
        <f>C21*(1+Magic!B$2)</f>
        <v>219325.88391858668</v>
      </c>
      <c r="D22" s="7">
        <f>Magic!B3</f>
        <v>5000</v>
      </c>
      <c r="E22" s="7">
        <f>E21*(1+Magic!B$2)+Magic!B$3</f>
        <v>224325.88391858668</v>
      </c>
      <c r="F22" s="7">
        <f>F21*(1+Magic!B$2)+Magic!B$3</f>
        <v>186894.8239309867</v>
      </c>
      <c r="G22" s="4">
        <f>Magic!B3*2</f>
        <v>10000</v>
      </c>
    </row>
    <row r="23" spans="1:9" ht="18.75">
      <c r="A23" s="5">
        <v>22</v>
      </c>
      <c r="B23" s="6">
        <f t="shared" si="0"/>
        <v>26</v>
      </c>
      <c r="C23" s="7">
        <f>C22*(1+Magic!B$2)</f>
        <v>234678.69579288777</v>
      </c>
      <c r="D23" s="7">
        <f>D22*(1+Magic!B$2)+Magic!B$3</f>
        <v>10350</v>
      </c>
      <c r="E23" s="7">
        <f>E22*(1+Magic!B$2)+Magic!B$3</f>
        <v>245028.69579288777</v>
      </c>
      <c r="F23" s="7">
        <f>F22*(1+Magic!B$2)+Magic!B$3</f>
        <v>204977.46160615576</v>
      </c>
      <c r="G23" s="4">
        <f>G22*(1+Magic!B$2)+G$22</f>
        <v>20700</v>
      </c>
      <c r="I23" s="18" t="s">
        <v>9</v>
      </c>
    </row>
    <row r="24" spans="1:12" ht="15">
      <c r="A24" s="5">
        <v>23</v>
      </c>
      <c r="B24" s="6">
        <f t="shared" si="0"/>
        <v>27</v>
      </c>
      <c r="C24" s="7">
        <f>C23*(1+Magic!B$2)</f>
        <v>251106.20449838994</v>
      </c>
      <c r="D24" s="7">
        <f>D23*(1+Magic!B$2)+Magic!B$3</f>
        <v>16074.5</v>
      </c>
      <c r="E24" s="7">
        <f>E23*(1+Magic!B$2)+Magic!B$3</f>
        <v>267180.7044983899</v>
      </c>
      <c r="F24" s="7">
        <f>F23*(1+Magic!B$2)+Magic!B$3</f>
        <v>224325.88391858668</v>
      </c>
      <c r="G24" s="4">
        <f>G23*(1+Magic!B$2)+G$22</f>
        <v>32149</v>
      </c>
      <c r="I24" s="1" t="s">
        <v>10</v>
      </c>
      <c r="J24" s="4">
        <f>Magic!B3*20</f>
        <v>100000</v>
      </c>
      <c r="L24" s="19"/>
    </row>
    <row r="25" spans="1:12" ht="15">
      <c r="A25" s="5">
        <v>24</v>
      </c>
      <c r="B25" s="6">
        <f t="shared" si="0"/>
        <v>28</v>
      </c>
      <c r="C25" s="7">
        <f>C24*(1+Magic!B$2)</f>
        <v>268683.63881327724</v>
      </c>
      <c r="D25" s="7">
        <f>D24*(1+Magic!B$2)+Magic!B$3</f>
        <v>22199.715</v>
      </c>
      <c r="E25" s="7">
        <f>E24*(1+Magic!B$2)+Magic!B$3</f>
        <v>290883.3538132772</v>
      </c>
      <c r="F25" s="7">
        <f>F24*(1+Magic!B$2)+Magic!B$3</f>
        <v>245028.69579288777</v>
      </c>
      <c r="G25" s="4">
        <f>G24*(1+Magic!B$2)+G$22</f>
        <v>44399.43</v>
      </c>
      <c r="I25" s="1" t="s">
        <v>11</v>
      </c>
      <c r="J25" s="4">
        <f>20*Magic!B3</f>
        <v>100000</v>
      </c>
      <c r="L25" s="19"/>
    </row>
    <row r="26" spans="1:12" ht="15">
      <c r="A26" s="5">
        <v>25</v>
      </c>
      <c r="B26" s="6">
        <f t="shared" si="0"/>
        <v>29</v>
      </c>
      <c r="C26" s="7">
        <f>C25*(1+Magic!B$2)</f>
        <v>287491.4935302067</v>
      </c>
      <c r="D26" s="7">
        <f>D25*(1+Magic!B$2)+Magic!B$3</f>
        <v>28753.695050000002</v>
      </c>
      <c r="E26" s="7">
        <f>E25*(1+Magic!B$2)+Magic!B$3</f>
        <v>316245.18858020665</v>
      </c>
      <c r="F26" s="7">
        <f>F25*(1+Magic!B$2)+Magic!B$3</f>
        <v>267180.7044983899</v>
      </c>
      <c r="G26" s="4">
        <f>G25*(1+Magic!B$2)+G$22</f>
        <v>57507.390100000004</v>
      </c>
      <c r="I26" s="1" t="s">
        <v>12</v>
      </c>
      <c r="J26" s="4">
        <f>40*Magic!B3</f>
        <v>200000</v>
      </c>
      <c r="L26" s="19"/>
    </row>
    <row r="27" spans="1:12" ht="15">
      <c r="A27" s="5">
        <v>26</v>
      </c>
      <c r="B27" s="6">
        <f t="shared" si="0"/>
        <v>30</v>
      </c>
      <c r="C27" s="7">
        <f>C26*(1+Magic!B$2)</f>
        <v>307615.8980773212</v>
      </c>
      <c r="D27" s="7">
        <f>D26*(1+Magic!B$2)+Magic!B$3</f>
        <v>35766.4537035</v>
      </c>
      <c r="E27" s="7">
        <f>E26*(1+Magic!B$2)+Magic!B$3</f>
        <v>343382.35178082116</v>
      </c>
      <c r="F27" s="7">
        <f>F26*(1+Magic!B$2)+Magic!B$3</f>
        <v>290883.3538132772</v>
      </c>
      <c r="G27" s="4">
        <f>G26*(1+Magic!B$2)+G$22</f>
        <v>71532.907407</v>
      </c>
      <c r="I27" s="1" t="s">
        <v>13</v>
      </c>
      <c r="J27" s="4">
        <f>38*Magic!B3</f>
        <v>190000</v>
      </c>
      <c r="L27" s="19"/>
    </row>
    <row r="28" spans="1:12" ht="15">
      <c r="A28" s="5">
        <v>27</v>
      </c>
      <c r="B28" s="6">
        <f t="shared" si="0"/>
        <v>31</v>
      </c>
      <c r="C28" s="7">
        <f>C27*(1+Magic!B$2)</f>
        <v>329149.0109427337</v>
      </c>
      <c r="D28" s="7">
        <f>D27*(1+Magic!B$2)+Magic!B$3</f>
        <v>43270.10546274501</v>
      </c>
      <c r="E28" s="7">
        <f>E27*(1+Magic!B$2)+Magic!B$3</f>
        <v>372419.1164054787</v>
      </c>
      <c r="F28" s="7">
        <f>F27*(1+Magic!B$2)+Magic!B$3</f>
        <v>316245.18858020665</v>
      </c>
      <c r="G28" s="4">
        <f>G27*(1+Magic!B$2)+G$22</f>
        <v>86540.21092549001</v>
      </c>
      <c r="I28" s="1" t="s">
        <v>14</v>
      </c>
      <c r="J28" s="4">
        <f>20*2*Magic!B3</f>
        <v>200000</v>
      </c>
      <c r="L28" s="19"/>
    </row>
    <row r="29" spans="1:7" ht="15">
      <c r="A29" s="5">
        <v>28</v>
      </c>
      <c r="B29" s="6">
        <f t="shared" si="0"/>
        <v>32</v>
      </c>
      <c r="C29" s="7">
        <f>C28*(1+Magic!B$2)</f>
        <v>352189.44170872506</v>
      </c>
      <c r="D29" s="7">
        <f>D28*(1+Magic!B$2)+Magic!B$3</f>
        <v>51299.01284513716</v>
      </c>
      <c r="E29" s="7">
        <f>E28*(1+Magic!B$2)+Magic!B$3</f>
        <v>403488.4545538622</v>
      </c>
      <c r="F29" s="7">
        <f>F28*(1+Magic!B$2)+Magic!B$3</f>
        <v>343382.35178082116</v>
      </c>
      <c r="G29" s="4">
        <f>G28*(1+Magic!B$2)+G$22</f>
        <v>102598.02569027431</v>
      </c>
    </row>
    <row r="30" spans="1:7" ht="15">
      <c r="A30" s="5">
        <v>29</v>
      </c>
      <c r="B30" s="6">
        <f t="shared" si="0"/>
        <v>33</v>
      </c>
      <c r="C30" s="7">
        <f>C29*(1+Magic!B$2)</f>
        <v>376842.70262833586</v>
      </c>
      <c r="D30" s="7">
        <f>D29*(1+Magic!B$2)+Magic!B$3</f>
        <v>59889.94374429676</v>
      </c>
      <c r="E30" s="7">
        <f>E29*(1+Magic!B$2)+Magic!B$3</f>
        <v>436732.6463726326</v>
      </c>
      <c r="F30" s="7">
        <f>F29*(1+Magic!B$2)+Magic!B$3</f>
        <v>372419.1164054787</v>
      </c>
      <c r="G30" s="4">
        <f>G29*(1+Magic!B$2)+G$22</f>
        <v>119779.88748859352</v>
      </c>
    </row>
    <row r="31" spans="1:7" ht="15">
      <c r="A31" s="5">
        <v>30</v>
      </c>
      <c r="B31" s="6">
        <f t="shared" si="0"/>
        <v>34</v>
      </c>
      <c r="C31" s="7">
        <f>C30*(1+Magic!B$2)</f>
        <v>403221.6918123194</v>
      </c>
      <c r="D31" s="7">
        <f>D30*(1+Magic!B$2)+Magic!B$3</f>
        <v>69082.23980639754</v>
      </c>
      <c r="E31" s="7">
        <f>E30*(1+Magic!B$2)+Magic!B$3</f>
        <v>472303.9316187169</v>
      </c>
      <c r="F31" s="7">
        <f>F30*(1+Magic!B$2)+Magic!B$3</f>
        <v>403488.4545538622</v>
      </c>
      <c r="G31" s="4">
        <f>G30*(1+Magic!B$2)+G$22</f>
        <v>138164.47961279508</v>
      </c>
    </row>
    <row r="32" spans="1:7" ht="15">
      <c r="A32" s="5">
        <v>31</v>
      </c>
      <c r="B32" s="6">
        <f t="shared" si="0"/>
        <v>35</v>
      </c>
      <c r="C32" s="7">
        <f>C31*(1+Magic!B$2)</f>
        <v>431447.21023918176</v>
      </c>
      <c r="D32" s="7">
        <f>D31*(1+Magic!B$2)+Magic!B$3</f>
        <v>78917.99659284537</v>
      </c>
      <c r="E32" s="7">
        <f>E31*(1+Magic!B$2)+Magic!B$3</f>
        <v>510365.2068320271</v>
      </c>
      <c r="F32" s="7">
        <f>F31*(1+Magic!B$2)+Magic!B$3</f>
        <v>436732.6463726326</v>
      </c>
      <c r="G32" s="4">
        <f>G31*(1+Magic!B$2)+G$22</f>
        <v>157835.99318569075</v>
      </c>
    </row>
    <row r="33" spans="1:7" ht="15">
      <c r="A33" s="5">
        <v>32</v>
      </c>
      <c r="B33" s="6">
        <f t="shared" si="0"/>
        <v>36</v>
      </c>
      <c r="C33" s="7">
        <f>C32*(1+Magic!B$2)</f>
        <v>461648.51495592453</v>
      </c>
      <c r="D33" s="7">
        <f>D32*(1+Magic!B$2)+Magic!B$3</f>
        <v>89442.25635434456</v>
      </c>
      <c r="E33" s="7">
        <f>E32*(1+Magic!B$2)+Magic!B$3</f>
        <v>551090.771310269</v>
      </c>
      <c r="F33" s="7">
        <f>F32*(1+Magic!B$2)+Magic!B$3</f>
        <v>472303.9316187169</v>
      </c>
      <c r="G33" s="4">
        <f>G32*(1+Magic!B$2)+G$22</f>
        <v>178884.51270868912</v>
      </c>
    </row>
    <row r="34" spans="1:7" ht="15">
      <c r="A34" s="5">
        <v>33</v>
      </c>
      <c r="B34" s="6">
        <f t="shared" si="0"/>
        <v>37</v>
      </c>
      <c r="C34" s="7">
        <f>C33*(1+Magic!B$2)</f>
        <v>493963.9110028393</v>
      </c>
      <c r="D34" s="7">
        <f>D33*(1+Magic!B$2)+Magic!B$3</f>
        <v>100703.21429914868</v>
      </c>
      <c r="E34" s="7">
        <f>E33*(1+Magic!B$2)+Magic!B$3</f>
        <v>594667.1253019879</v>
      </c>
      <c r="F34" s="7">
        <f>F33*(1+Magic!B$2)+Magic!B$3</f>
        <v>510365.2068320271</v>
      </c>
      <c r="G34" s="4">
        <f>G33*(1+Magic!B$2)+G$22</f>
        <v>201406.42859829735</v>
      </c>
    </row>
    <row r="35" spans="1:7" ht="15">
      <c r="A35" s="5">
        <v>34</v>
      </c>
      <c r="B35" s="6">
        <f t="shared" si="0"/>
        <v>38</v>
      </c>
      <c r="C35" s="7">
        <f>C34*(1+Magic!B$2)</f>
        <v>528541.3847730381</v>
      </c>
      <c r="D35" s="7">
        <f>D34*(1+Magic!B$2)+Magic!B$3</f>
        <v>112752.43930008909</v>
      </c>
      <c r="E35" s="7">
        <f>E34*(1+Magic!B$2)+Magic!B$3</f>
        <v>641293.824073127</v>
      </c>
      <c r="F35" s="7">
        <f>F34*(1+Magic!B$2)+Magic!B$3</f>
        <v>551090.771310269</v>
      </c>
      <c r="G35" s="4">
        <f>G34*(1+Magic!B$2)+G$22</f>
        <v>225504.87860017817</v>
      </c>
    </row>
    <row r="36" spans="1:7" ht="15">
      <c r="A36" s="5">
        <v>35</v>
      </c>
      <c r="B36" s="6">
        <f t="shared" si="0"/>
        <v>39</v>
      </c>
      <c r="C36" s="7">
        <f>C35*(1+Magic!B$2)</f>
        <v>565539.2817071507</v>
      </c>
      <c r="D36" s="7">
        <f>D35*(1+Magic!B$2)+Magic!B$3</f>
        <v>125645.11005109533</v>
      </c>
      <c r="E36" s="7">
        <f>E35*(1+Magic!B$2)+Magic!B$3</f>
        <v>691184.3917582459</v>
      </c>
      <c r="F36" s="7">
        <f>F35*(1+Magic!B$2)+Magic!B$3</f>
        <v>594667.1253019879</v>
      </c>
      <c r="G36" s="4">
        <f>G35*(1+Magic!B$2)+G$22</f>
        <v>251290.22010219065</v>
      </c>
    </row>
    <row r="37" spans="1:7" ht="15">
      <c r="A37" s="5">
        <v>36</v>
      </c>
      <c r="B37" s="6">
        <f t="shared" si="0"/>
        <v>40</v>
      </c>
      <c r="C37" s="7">
        <f>C36*(1+Magic!B$2)</f>
        <v>605127.0314266513</v>
      </c>
      <c r="D37" s="7">
        <f>D36*(1+Magic!B$2)+Magic!B$3</f>
        <v>139440.267754672</v>
      </c>
      <c r="E37" s="7">
        <f>E36*(1+Magic!B$2)+Magic!B$3</f>
        <v>744567.2991813231</v>
      </c>
      <c r="F37" s="7">
        <f>F36*(1+Magic!B$2)+Magic!B$3</f>
        <v>641293.824073127</v>
      </c>
      <c r="G37" s="4">
        <f>G36*(1+Magic!B$2)+G$22</f>
        <v>278880.535509344</v>
      </c>
    </row>
    <row r="38" spans="1:7" ht="15">
      <c r="A38" s="5">
        <v>37</v>
      </c>
      <c r="B38" s="6">
        <f t="shared" si="0"/>
        <v>41</v>
      </c>
      <c r="C38" s="7">
        <f>C37*(1+Magic!B$2)</f>
        <v>647485.923626517</v>
      </c>
      <c r="D38" s="7">
        <f>D37*(1+Magic!B$2)+Magic!B$3</f>
        <v>154201.08649749905</v>
      </c>
      <c r="E38" s="7">
        <f>E37*(1+Magic!B$2)+Magic!B$3</f>
        <v>801687.0101240159</v>
      </c>
      <c r="F38" s="7">
        <f>F37*(1+Magic!B$2)+Magic!B$3</f>
        <v>691184.3917582459</v>
      </c>
      <c r="G38" s="4">
        <f>G37*(1+Magic!B$2)+G$22</f>
        <v>308402.1729949981</v>
      </c>
    </row>
    <row r="39" spans="1:7" ht="15">
      <c r="A39" s="5">
        <v>38</v>
      </c>
      <c r="B39" s="6">
        <f t="shared" si="0"/>
        <v>42</v>
      </c>
      <c r="C39" s="7">
        <f>C38*(1+Magic!B$2)</f>
        <v>692809.9382803732</v>
      </c>
      <c r="D39" s="7">
        <f>D38*(1+Magic!B$2)+Magic!B$3</f>
        <v>169995.162552324</v>
      </c>
      <c r="E39" s="7">
        <f>E38*(1+Magic!B$2)+Magic!B$3</f>
        <v>862805.100832697</v>
      </c>
      <c r="F39" s="7">
        <f>F38*(1+Magic!B$2)+Magic!B$3</f>
        <v>744567.2991813231</v>
      </c>
      <c r="G39" s="4">
        <f>G38*(1+Magic!B$2)+G$22</f>
        <v>339990.325104648</v>
      </c>
    </row>
    <row r="40" spans="1:7" ht="15">
      <c r="A40" s="5">
        <v>39</v>
      </c>
      <c r="B40" s="6">
        <f t="shared" si="0"/>
        <v>43</v>
      </c>
      <c r="C40" s="7">
        <f>C39*(1+Magic!B$2)</f>
        <v>741306.6339599994</v>
      </c>
      <c r="D40" s="7">
        <f>D39*(1+Magic!B$2)+Magic!B$3</f>
        <v>186894.8239309867</v>
      </c>
      <c r="E40" s="7">
        <f>E39*(1+Magic!B$2)+Magic!B$3</f>
        <v>928201.4578909859</v>
      </c>
      <c r="F40" s="7">
        <f>F39*(1+Magic!B$2)+Magic!B$3</f>
        <v>801687.0101240159</v>
      </c>
      <c r="G40" s="4">
        <f>G39*(1+Magic!B$2)+G$22</f>
        <v>373789.6478619734</v>
      </c>
    </row>
    <row r="41" spans="1:7" ht="15">
      <c r="A41" s="5">
        <v>40</v>
      </c>
      <c r="B41" s="6">
        <f t="shared" si="0"/>
        <v>44</v>
      </c>
      <c r="C41" s="7">
        <f>C40*(1+Magic!B$2)</f>
        <v>793198.0983371994</v>
      </c>
      <c r="D41" s="7">
        <f>D40*(1+Magic!B$2)+Magic!B$3</f>
        <v>204977.46160615576</v>
      </c>
      <c r="E41" s="7">
        <f>E40*(1+Magic!B$2)+Magic!B$3</f>
        <v>998175.5599433549</v>
      </c>
      <c r="F41" s="7">
        <f>F40*(1+Magic!B$2)+Magic!B$3</f>
        <v>862805.100832697</v>
      </c>
      <c r="G41" s="4">
        <f>G40*(1+Magic!B$2)+G$22</f>
        <v>409954.9232123115</v>
      </c>
    </row>
  </sheetData>
  <sheetProtection password="CAF3"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compounding,compound excel sheet, early investing, time value of money</cp:keywords>
  <dc:description/>
  <cp:lastModifiedBy/>
  <dcterms:created xsi:type="dcterms:W3CDTF">2009-02-23T22:41:35Z</dcterms:created>
  <dcterms:modified xsi:type="dcterms:W3CDTF">2009-02-23T23:17:18Z</dcterms:modified>
  <cp:category/>
  <cp:version/>
  <cp:contentType/>
  <cp:contentStatus/>
</cp:coreProperties>
</file>